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0E8CB7F8-1C1F-41D0-8049-A36A19110A97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Sheet2" sheetId="3" state="hidden" r:id="rId1"/>
    <sheet name="ONLINE VERKOOPTRACKER" sheetId="2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I6" i="2"/>
  <c r="K6" i="2" s="1"/>
  <c r="I7" i="2"/>
  <c r="K7" i="2" s="1"/>
  <c r="I8" i="2"/>
  <c r="K8" i="2" s="1"/>
  <c r="I9" i="2"/>
  <c r="K9" i="2" s="1"/>
  <c r="K10" i="2" s="1"/>
  <c r="I5" i="2"/>
  <c r="K5" i="2" s="1"/>
  <c r="F6" i="2"/>
  <c r="F7" i="2"/>
  <c r="F8" i="2"/>
  <c r="F9" i="2"/>
  <c r="F5" i="2"/>
</calcChain>
</file>

<file path=xl/sharedStrings.xml><?xml version="1.0" encoding="utf-8"?>
<sst xmlns="http://schemas.openxmlformats.org/spreadsheetml/2006/main" count="41" uniqueCount="29">
  <si>
    <t>Item</t>
  </si>
  <si>
    <t>Item 1</t>
  </si>
  <si>
    <t>Item 2</t>
  </si>
  <si>
    <t>Item 3</t>
  </si>
  <si>
    <t>Item 4</t>
  </si>
  <si>
    <t>Item 5</t>
  </si>
  <si>
    <t>Row Labels</t>
  </si>
  <si>
    <t>Grand Total</t>
  </si>
  <si>
    <t>Sum of Profit per Item 
(incl. shipping)</t>
  </si>
  <si>
    <t>Sum of Returns Qty</t>
  </si>
  <si>
    <t>TRACKER VOOR ONLINE VERKOOP</t>
  </si>
  <si>
    <t>Punt 1</t>
  </si>
  <si>
    <t>Rubriek 2</t>
  </si>
  <si>
    <t>Rubriek 3</t>
  </si>
  <si>
    <t>Rubriek 4</t>
  </si>
  <si>
    <t>Rubriek 5</t>
  </si>
  <si>
    <t>TOTAAL</t>
  </si>
  <si>
    <t>Kosten 
Op item</t>
  </si>
  <si>
    <t>Procent 
Markup</t>
  </si>
  <si>
    <t>Totaal 
Verkocht aantal</t>
  </si>
  <si>
    <t>Totaal 
Inkomsten</t>
  </si>
  <si>
    <t>Scheepvaart 
Lading/Item</t>
  </si>
  <si>
    <t>Scheepvaart 
Kosten/Item</t>
  </si>
  <si>
    <t>Winst per artikel 
(incl. verzendkosten)</t>
  </si>
  <si>
    <t>Retouren Aantal</t>
  </si>
  <si>
    <t>Totaal 
Inkomen</t>
  </si>
  <si>
    <t>Rijlabels</t>
  </si>
  <si>
    <t>Som van het totaal 
Inkomen</t>
  </si>
  <si>
    <t>Totaal algemeen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</si>
</sst>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0" x14ac:knownFonts="1">
    <font>
      <sz val="12"/>
      <color theme="3" tint="0.24994659260841701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2"/>
      <color theme="5"/>
      <name val="Calibri"/>
      <family val="2"/>
      <scheme val="major"/>
    </font>
    <font>
      <sz val="12"/>
      <color theme="3" tint="0.24994659260841701"/>
      <name val="Calibri"/>
      <family val="2"/>
      <scheme val="minor"/>
    </font>
    <font>
      <b/>
      <sz val="16"/>
      <color theme="5"/>
      <name val="Calibri"/>
      <family val="2"/>
      <scheme val="minor"/>
    </font>
    <font>
      <sz val="12"/>
      <color theme="5" tint="-0.499984740745262"/>
      <name val="Calibri"/>
      <family val="2"/>
      <scheme val="major"/>
    </font>
    <font>
      <sz val="14"/>
      <color theme="1"/>
      <name val="Calibri"/>
      <family val="2"/>
      <scheme val="minor"/>
    </font>
    <font>
      <sz val="36"/>
      <color theme="1"/>
      <name val="Algerian"/>
      <family val="5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>
      <alignment wrapText="1"/>
    </xf>
    <xf numFmtId="0" fontId="1" fillId="0" borderId="0" applyNumberFormat="0" applyBorder="0" applyAlignment="0" applyProtection="0"/>
    <xf numFmtId="0" fontId="6" fillId="0" borderId="0" applyNumberFormat="0" applyFont="0" applyFill="0" applyBorder="0" applyProtection="0">
      <alignment wrapText="1"/>
    </xf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Alignment="0" applyProtection="0"/>
    <xf numFmtId="164" fontId="4" fillId="0" borderId="0" applyFont="0" applyFill="0" applyBorder="0" applyProtection="0">
      <alignment horizontal="right" vertical="center"/>
    </xf>
    <xf numFmtId="3" fontId="4" fillId="0" borderId="0" applyNumberFormat="0" applyFont="0" applyFill="0" applyBorder="0">
      <alignment horizontal="left" vertical="center" indent="1"/>
    </xf>
    <xf numFmtId="3" fontId="4" fillId="0" borderId="0" applyFont="0" applyFill="0" applyBorder="0">
      <alignment horizontal="center" vertical="center"/>
    </xf>
  </cellStyleXfs>
  <cellXfs count="16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>
      <alignment wrapText="1"/>
    </xf>
    <xf numFmtId="0" fontId="0" fillId="0" borderId="0" xfId="0" applyNumberFormat="1">
      <alignment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</cellXfs>
  <cellStyles count="10">
    <cellStyle name="Amount" xfId="7" xr:uid="{00000000-0005-0000-0000-000000000000}"/>
    <cellStyle name="Encabezado 1" xfId="2" builtinId="16" customBuiltin="1"/>
    <cellStyle name="Encabezado 4" xfId="5" builtinId="19" customBuiltin="1"/>
    <cellStyle name="Normal" xfId="0" builtinId="0" customBuiltin="1"/>
    <cellStyle name="Numbers" xfId="9" xr:uid="{00000000-0005-0000-0000-000006000000}"/>
    <cellStyle name="Table Details left" xfId="8" xr:uid="{00000000-0005-0000-0000-000007000000}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5"/>
      </font>
      <fill>
        <patternFill patternType="solid">
          <bgColor theme="2"/>
        </patternFill>
      </fill>
      <border diagonalUp="0" diagonalDown="0">
        <left/>
        <right/>
        <top style="medium">
          <color theme="2" tint="-0.24994659260841701"/>
        </top>
        <bottom/>
        <vertical/>
        <horizontal/>
      </border>
    </dxf>
    <dxf>
      <font>
        <b val="0"/>
        <i val="0"/>
        <color theme="5" tint="-0.499984740745262"/>
      </font>
    </dxf>
    <dxf>
      <font>
        <b val="0"/>
        <i val="0"/>
        <color theme="3" tint="0.24994659260841701"/>
      </font>
      <fill>
        <patternFill patternType="solid">
          <bgColor theme="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 style="thin">
          <color theme="2" tint="-0.24994659260841701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17"/>
      <tableStyleElement type="headerRow" dxfId="16"/>
      <tableStyleElement type="totalRow" dxfId="15"/>
    </tableStyle>
  </tableStyles>
  <colors>
    <mruColors>
      <color rgb="FF99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[Online Sales Tracker.xlsx]Sheet2!PivotTable2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DC-4E5E-A84A-3AAE33F3B70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[Online Sales Tracker.xlsx]Sheet2!PivotTable3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ITEM WISE RETURN CHART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9DF-433C-90B5-D47AF9E145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9DF-433C-90B5-D47AF9E145D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9DF-433C-90B5-D47AF9E145D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9DF-433C-90B5-D47AF9E145D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9DF-433C-90B5-D47AF9E145D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A-45FD-9391-5C879EDC9AB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[Online Sales Tracker.xlsx]ONLINE VERKOOPTRACKER!PivotTable1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nl-NL" b="0" i="0" u="none" strike="noStrike" baseline="0">
                <a:effectLst/>
              </a:rPr>
              <a:t>TOTAAL INKOMEN PER STUK</a:t>
            </a:r>
            <a:endParaRPr lang="en-US"/>
          </a:p>
        </c:rich>
      </c:tx>
      <c:layout>
        <c:manualLayout>
          <c:xMode val="edge"/>
          <c:yMode val="edge"/>
          <c:x val="0.24908267780809429"/>
          <c:y val="3.7044420080401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2.4594905446144806E-3"/>
              <c:y val="1.288092248695787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0"/>
              <c:y val="1.674367846297590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9.8379621784579225E-3"/>
              <c:y val="2.060643443899397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1.8036055639785697E-16"/>
              <c:y val="2.0606434438993935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9.6830336402144908E-8"/>
              <c:y val="7.086636445923779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8.3893028816127119E-2"/>
                  <c:h val="8.6273286031301077E-2"/>
                </c:manualLayout>
              </c15:layout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'ONLINE VERKOOPTRACKER'!$N$4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7FF-4D3E-B1DA-638CCD53843A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7FF-4D3E-B1DA-638CCD53843A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7FF-4D3E-B1DA-638CCD53843A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7FF-4D3E-B1DA-638CCD53843A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7FF-4D3E-B1DA-638CCD53843A}"/>
              </c:ext>
            </c:extLst>
          </c:dPt>
          <c:dLbls>
            <c:dLbl>
              <c:idx val="0"/>
              <c:layout>
                <c:manualLayout>
                  <c:x val="-2.4594905446144806E-3"/>
                  <c:y val="1.28809224869578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FF-4D3E-B1DA-638CCD53843A}"/>
                </c:ext>
              </c:extLst>
            </c:dLbl>
            <c:dLbl>
              <c:idx val="1"/>
              <c:layout>
                <c:manualLayout>
                  <c:x val="9.6830336402144908E-8"/>
                  <c:y val="7.08663644592377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3893028816127119E-2"/>
                      <c:h val="8.62732860313010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97FF-4D3E-B1DA-638CCD53843A}"/>
                </c:ext>
              </c:extLst>
            </c:dLbl>
            <c:dLbl>
              <c:idx val="2"/>
              <c:layout>
                <c:manualLayout>
                  <c:x val="0"/>
                  <c:y val="1.67436784629759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FF-4D3E-B1DA-638CCD53843A}"/>
                </c:ext>
              </c:extLst>
            </c:dLbl>
            <c:dLbl>
              <c:idx val="3"/>
              <c:layout>
                <c:manualLayout>
                  <c:x val="-9.8379621784579225E-3"/>
                  <c:y val="2.06064344389939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FF-4D3E-B1DA-638CCD53843A}"/>
                </c:ext>
              </c:extLst>
            </c:dLbl>
            <c:dLbl>
              <c:idx val="4"/>
              <c:layout>
                <c:manualLayout>
                  <c:x val="-1.8036055639785697E-16"/>
                  <c:y val="2.06064344389939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FF-4D3E-B1DA-638CCD5384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5"/>
                </a:solidFill>
                <a:prstDash val="sysDash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strRef>
              <c:f>'ONLINE VERKOOPTRACKER'!$M$5:$M$10</c:f>
              <c:strCache>
                <c:ptCount val="5"/>
                <c:pt idx="0">
                  <c:v>Punt 1</c:v>
                </c:pt>
                <c:pt idx="1">
                  <c:v>Rubriek 2</c:v>
                </c:pt>
                <c:pt idx="2">
                  <c:v>Rubriek 3</c:v>
                </c:pt>
                <c:pt idx="3">
                  <c:v>Rubriek 4</c:v>
                </c:pt>
                <c:pt idx="4">
                  <c:v>Rubriek 5</c:v>
                </c:pt>
              </c:strCache>
            </c:strRef>
          </c:cat>
          <c:val>
            <c:numRef>
              <c:f>'ONLINE VERKOOPTRACKER'!$N$5:$N$10</c:f>
              <c:numCache>
                <c:formatCode>"$"#,##0.00</c:formatCode>
                <c:ptCount val="5"/>
                <c:pt idx="0">
                  <c:v>272.8</c:v>
                </c:pt>
                <c:pt idx="1">
                  <c:v>96.050000000000011</c:v>
                </c:pt>
                <c:pt idx="2">
                  <c:v>281.25</c:v>
                </c:pt>
                <c:pt idx="3">
                  <c:v>288.75</c:v>
                </c:pt>
                <c:pt idx="4">
                  <c:v>161.25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F-4D3E-B1DA-638CCD53843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90160"/>
        <c:axId val="882985360"/>
      </c:barChart>
      <c:catAx>
        <c:axId val="882990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85360"/>
        <c:crosses val="autoZero"/>
        <c:auto val="1"/>
        <c:lblAlgn val="ctr"/>
        <c:lblOffset val="100"/>
        <c:noMultiLvlLbl val="0"/>
      </c:catAx>
      <c:valAx>
        <c:axId val="88298536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90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pivotSource>
    <c:name>[Online Sales Tracker.xlsx]Sheet2!PivotTable2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nl-NL" b="0" i="0" u="none" strike="noStrike" baseline="0">
                <a:effectLst/>
              </a:rPr>
              <a:t>Winst per artikel grafiek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solidFill>
                  <a:schemeClr val="tx1">
                    <a:alpha val="51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5E-4F06-9D60-9B62C99B8C1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[Online Sales Tracker.xlsx]Sheet2!PivotTable3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800" b="1" i="0" u="none" strike="noStrike" baseline="0"/>
              <a:t>ARTIKELGEWIJZE RETOURTABEL</a:t>
            </a:r>
            <a:endParaRPr lang="en-US"/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8BC-4AE6-AD14-87076C6322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8BC-4AE6-AD14-87076C6322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8BC-4AE6-AD14-87076C6322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8BC-4AE6-AD14-87076C6322D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8BC-4AE6-AD14-87076C6322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8BC-4AE6-AD14-87076C6322D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11</xdr:col>
      <xdr:colOff>480060</xdr:colOff>
      <xdr:row>14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08F92F-71E1-48F5-E86B-6905658EC2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163830</xdr:colOff>
      <xdr:row>0</xdr:row>
      <xdr:rowOff>986790</xdr:rowOff>
    </xdr:from>
    <xdr:to>
      <xdr:col>14</xdr:col>
      <xdr:colOff>41910</xdr:colOff>
      <xdr:row>13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4580DD-FE13-977F-1C5C-96E02472BD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288149</xdr:colOff>
      <xdr:row>2</xdr:row>
      <xdr:rowOff>183456</xdr:rowOff>
    </xdr:from>
    <xdr:to>
      <xdr:col>19</xdr:col>
      <xdr:colOff>49305</xdr:colOff>
      <xdr:row>10</xdr:row>
      <xdr:rowOff>82603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C1185F-4D29-1345-B915-BD5FC935F2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97971</xdr:colOff>
      <xdr:row>10</xdr:row>
      <xdr:rowOff>147278</xdr:rowOff>
    </xdr:from>
    <xdr:to>
      <xdr:col>6</xdr:col>
      <xdr:colOff>20555</xdr:colOff>
      <xdr:row>25</xdr:row>
      <xdr:rowOff>192101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F8E219-7736-42D9-8434-C308DAEE9F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155602</xdr:colOff>
      <xdr:row>10</xdr:row>
      <xdr:rowOff>141514</xdr:rowOff>
    </xdr:from>
    <xdr:to>
      <xdr:col>10</xdr:col>
      <xdr:colOff>532120</xdr:colOff>
      <xdr:row>26</xdr:row>
      <xdr:rowOff>125377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AD09A42-76BD-44D5-ACEA-5F0F6912E9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6.448322685188" createdVersion="8" refreshedVersion="8" minRefreshableVersion="3" recordCount="5" xr:uid="{A327C188-C8E6-4CE0-A470-AC03844A2FD9}">
  <cacheSource type="worksheet">
    <worksheetSource name="Table1"/>
  </cacheSource>
  <cacheFields count="10">
    <cacheField name="Item" numFmtId="0">
      <sharedItems count="5">
        <s v="Item 1"/>
        <s v="Item 2"/>
        <s v="Item 3"/>
        <s v="Item 4"/>
        <s v="Item 5"/>
      </sharedItems>
    </cacheField>
    <cacheField name="Cost _x000a_Per Item" numFmtId="164">
      <sharedItems containsSemiMixedTypes="0" containsString="0" containsNumber="1" containsInteger="1" minValue="8" maxValue="20"/>
    </cacheField>
    <cacheField name="Percent _x000a_Markup" numFmtId="164">
      <sharedItems containsSemiMixedTypes="0" containsString="0" containsNumber="1" minValue="0.65" maxValue="1"/>
    </cacheField>
    <cacheField name="Total _x000a_Sold Qty" numFmtId="0">
      <sharedItems containsSemiMixedTypes="0" containsString="0" containsNumber="1" containsInteger="1" minValue="15" maxValue="25"/>
    </cacheField>
    <cacheField name="Total _x000a_Revenue" numFmtId="164">
      <sharedItems containsSemiMixedTypes="0" containsString="0" containsNumber="1" minValue="336.59999999999997" maxValue="700"/>
    </cacheField>
    <cacheField name="Shipping _x000a_Charge/Item" numFmtId="164">
      <sharedItems containsSemiMixedTypes="0" containsString="0" containsNumber="1" containsInteger="1" minValue="5" maxValue="10"/>
    </cacheField>
    <cacheField name="Shipping _x000a_Cost/Item" numFmtId="164">
      <sharedItems containsSemiMixedTypes="0" containsString="0" containsNumber="1" minValue="4.25" maxValue="7.25"/>
    </cacheField>
    <cacheField name="Profit per Item _x000a_(incl. shipping)" numFmtId="164">
      <sharedItems containsSemiMixedTypes="0" containsString="0" containsNumber="1" minValue="5.5500000000000007" maxValue="18.75"/>
    </cacheField>
    <cacheField name="Returns Qty" numFmtId="0">
      <sharedItems containsSemiMixedTypes="0" containsString="0" containsNumber="1" containsInteger="1" minValue="0" maxValue="3"/>
    </cacheField>
    <cacheField name="Total _x000a_Income" numFmtId="164">
      <sharedItems containsSemiMixedTypes="0" containsString="0" containsNumber="1" minValue="96.050000000000011" maxValue="288.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20"/>
    <n v="0.75"/>
    <n v="20"/>
    <n v="700"/>
    <n v="5"/>
    <n v="5.45"/>
    <n v="14.55"/>
    <n v="2"/>
    <n v="272.8"/>
  </r>
  <r>
    <x v="1"/>
    <n v="12"/>
    <n v="0.65"/>
    <n v="17"/>
    <n v="336.59999999999997"/>
    <n v="5"/>
    <n v="7.25"/>
    <n v="5.5500000000000007"/>
    <n v="1"/>
    <n v="96.050000000000011"/>
  </r>
  <r>
    <x v="2"/>
    <n v="14"/>
    <n v="1"/>
    <n v="15"/>
    <n v="420"/>
    <n v="10"/>
    <n v="5.25"/>
    <n v="18.75"/>
    <n v="0"/>
    <n v="281.25"/>
  </r>
  <r>
    <x v="3"/>
    <n v="8"/>
    <n v="0.85"/>
    <n v="25"/>
    <n v="370"/>
    <n v="10"/>
    <n v="5.25"/>
    <n v="11.55"/>
    <n v="0"/>
    <n v="288.75"/>
  </r>
  <r>
    <x v="4"/>
    <n v="10"/>
    <n v="0.75"/>
    <n v="21"/>
    <n v="367.5"/>
    <n v="5"/>
    <n v="4.25"/>
    <n v="8.25"/>
    <n v="3"/>
    <n v="161.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0232C5-D545-4C5C-B323-647323189979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8">
  <location ref="B11:C1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dataField="1"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Returns Qty" fld="8" baseField="0" baseItem="0"/>
  </dataFields>
  <chartFormats count="7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421860-8007-4B63-9DB5-3F2C74ACC379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7">
  <location ref="A1:B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dataField="1" numFmtId="164" showAll="0"/>
    <pivotField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Profit per Item _x000a_(incl. shipping)" fld="7" baseField="0" baseItem="0" numFmtId="164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075629-B473-4477-AE4D-8141557860A0}" name="PivotTable1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7" rowHeaderCaption="Rijlabels">
  <location ref="M4:N10" firstHeaderRow="1" firstDataRow="1" firstDataCol="1"/>
  <pivotFields count="10">
    <pivotField axis="axisRow" showAll="0">
      <items count="6">
        <item n="Punt 1" x="0"/>
        <item n="Rubriek 2" x="1"/>
        <item n="Rubriek 3" x="2"/>
        <item n="Rubriek 4" x="3"/>
        <item n="Rubriek 5"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showAll="0"/>
    <pivotField dataField="1"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 van het totaal _x000a_Inkomen" fld="9" baseField="0" baseItem="0" numFmtId="164"/>
  </dataField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87BE31-E6CD-4D8B-8EC6-C1F04E933ED8}" name="Table1" displayName="Table1" ref="B4:K9" totalsRowShown="0" headerRowDxfId="14" dataDxfId="12" headerRowBorderDxfId="13" tableBorderDxfId="11" totalsRowBorderDxfId="10">
  <autoFilter ref="B4:K9" xr:uid="{0587BE31-E6CD-4D8B-8EC6-C1F04E933ED8}"/>
  <tableColumns count="10">
    <tableColumn id="1" xr3:uid="{1BED78EE-838A-4A11-A769-6525296636B2}" name="Item" dataDxfId="9"/>
    <tableColumn id="2" xr3:uid="{00893119-5648-42D7-B674-CA832DD3A017}" name="Kosten _x000a_Op item" dataDxfId="8"/>
    <tableColumn id="3" xr3:uid="{D9FAE3F8-E388-4EEA-9335-E00099B36329}" name="Procent _x000a_Markup" dataDxfId="7"/>
    <tableColumn id="4" xr3:uid="{37B65B91-154E-40AB-B94F-7DA6640B13ED}" name="Totaal _x000a_Verkocht aantal" dataDxfId="6"/>
    <tableColumn id="5" xr3:uid="{4E93520A-9719-4D48-B981-2EFDFEBC738C}" name="Totaal _x000a_Inkomsten" dataDxfId="5"/>
    <tableColumn id="6" xr3:uid="{511D4587-28E9-4D54-A173-051C9CB82E6C}" name="Scheepvaart _x000a_Lading/Item" dataDxfId="4"/>
    <tableColumn id="7" xr3:uid="{AE819BF4-2436-4841-87C5-605A290F564D}" name="Scheepvaart _x000a_Kosten/Item" dataDxfId="3"/>
    <tableColumn id="8" xr3:uid="{2206B807-9753-4BC3-BA96-238981A3F31E}" name="Winst per artikel _x000a_(incl. verzendkosten)" dataDxfId="2"/>
    <tableColumn id="9" xr3:uid="{6B4BBA30-0644-44B3-A269-B2B6FA233C00}" name="Retouren Aantal" dataDxfId="1"/>
    <tableColumn id="10" xr3:uid="{8614D7A6-6BEE-4C86-8ABA-063D5BEC662C}" name="Totaal _x000a_Inkomen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3318-E810-4FAA-8591-0162436195D6}">
  <dimension ref="A1:C17"/>
  <sheetViews>
    <sheetView workbookViewId="0">
      <selection activeCell="B11" sqref="B11:D17"/>
    </sheetView>
  </sheetViews>
  <sheetFormatPr baseColWidth="10" defaultColWidth="8.796875" defaultRowHeight="15.6" x14ac:dyDescent="0.3"/>
  <cols>
    <col min="1" max="2" width="8.09765625" bestFit="1" customWidth="1"/>
    <col min="3" max="3" width="7.3984375" bestFit="1" customWidth="1"/>
  </cols>
  <sheetData>
    <row r="1" spans="1:3" ht="93.6" x14ac:dyDescent="0.3">
      <c r="A1" s="1" t="s">
        <v>6</v>
      </c>
      <c r="B1" t="s">
        <v>8</v>
      </c>
    </row>
    <row r="2" spans="1:3" x14ac:dyDescent="0.3">
      <c r="A2" s="2" t="s">
        <v>1</v>
      </c>
      <c r="B2" s="3">
        <v>14.55</v>
      </c>
    </row>
    <row r="3" spans="1:3" x14ac:dyDescent="0.3">
      <c r="A3" s="2" t="s">
        <v>2</v>
      </c>
      <c r="B3" s="3">
        <v>5.5500000000000007</v>
      </c>
    </row>
    <row r="4" spans="1:3" x14ac:dyDescent="0.3">
      <c r="A4" s="2" t="s">
        <v>3</v>
      </c>
      <c r="B4" s="3">
        <v>18.75</v>
      </c>
    </row>
    <row r="5" spans="1:3" x14ac:dyDescent="0.3">
      <c r="A5" s="2" t="s">
        <v>4</v>
      </c>
      <c r="B5" s="3">
        <v>11.55</v>
      </c>
    </row>
    <row r="6" spans="1:3" x14ac:dyDescent="0.3">
      <c r="A6" s="2" t="s">
        <v>5</v>
      </c>
      <c r="B6" s="3">
        <v>8.25</v>
      </c>
    </row>
    <row r="7" spans="1:3" ht="31.2" x14ac:dyDescent="0.3">
      <c r="A7" s="2" t="s">
        <v>7</v>
      </c>
      <c r="B7" s="3">
        <v>58.650000000000006</v>
      </c>
    </row>
    <row r="11" spans="1:3" ht="46.8" x14ac:dyDescent="0.3">
      <c r="B11" s="1" t="s">
        <v>6</v>
      </c>
      <c r="C11" t="s">
        <v>9</v>
      </c>
    </row>
    <row r="12" spans="1:3" x14ac:dyDescent="0.3">
      <c r="B12" s="2" t="s">
        <v>1</v>
      </c>
      <c r="C12" s="4">
        <v>2</v>
      </c>
    </row>
    <row r="13" spans="1:3" x14ac:dyDescent="0.3">
      <c r="B13" s="2" t="s">
        <v>2</v>
      </c>
      <c r="C13" s="4">
        <v>1</v>
      </c>
    </row>
    <row r="14" spans="1:3" x14ac:dyDescent="0.3">
      <c r="B14" s="2" t="s">
        <v>3</v>
      </c>
      <c r="C14" s="4">
        <v>0</v>
      </c>
    </row>
    <row r="15" spans="1:3" x14ac:dyDescent="0.3">
      <c r="B15" s="2" t="s">
        <v>4</v>
      </c>
      <c r="C15" s="4">
        <v>0</v>
      </c>
    </row>
    <row r="16" spans="1:3" x14ac:dyDescent="0.3">
      <c r="B16" s="2" t="s">
        <v>5</v>
      </c>
      <c r="C16" s="4">
        <v>3</v>
      </c>
    </row>
    <row r="17" spans="2:3" ht="31.2" x14ac:dyDescent="0.3">
      <c r="B17" s="2" t="s">
        <v>7</v>
      </c>
      <c r="C17" s="4">
        <v>6</v>
      </c>
    </row>
  </sheetData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909FA-B5A3-4319-AB2F-D8AE1943730D}">
  <sheetPr>
    <pageSetUpPr fitToPage="1"/>
  </sheetPr>
  <dimension ref="B1:S10"/>
  <sheetViews>
    <sheetView showGridLines="0" tabSelected="1" zoomScale="70" zoomScaleNormal="70" workbookViewId="0">
      <selection activeCell="K10" sqref="K10"/>
    </sheetView>
  </sheetViews>
  <sheetFormatPr baseColWidth="10" defaultColWidth="8.796875" defaultRowHeight="15.6" x14ac:dyDescent="0.3"/>
  <cols>
    <col min="1" max="1" width="2.09765625" customWidth="1"/>
    <col min="2" max="8" width="13.796875" customWidth="1"/>
    <col min="9" max="9" width="17.796875" customWidth="1"/>
    <col min="10" max="11" width="13.796875" customWidth="1"/>
    <col min="13" max="13" width="12.796875" bestFit="1" customWidth="1"/>
    <col min="14" max="14" width="9.5" bestFit="1" customWidth="1"/>
    <col min="19" max="19" width="4.3984375" customWidth="1"/>
  </cols>
  <sheetData>
    <row r="1" spans="2:19" ht="12" customHeight="1" x14ac:dyDescent="0.3"/>
    <row r="2" spans="2:19" ht="50.4" customHeight="1" x14ac:dyDescent="0.3">
      <c r="B2" s="14" t="s">
        <v>10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4" spans="2:19" ht="54" x14ac:dyDescent="0.3">
      <c r="B4" s="5" t="s">
        <v>0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7" t="s">
        <v>25</v>
      </c>
      <c r="M4" s="1" t="s">
        <v>26</v>
      </c>
      <c r="N4" t="s">
        <v>27</v>
      </c>
    </row>
    <row r="5" spans="2:19" ht="36" customHeight="1" x14ac:dyDescent="0.3">
      <c r="B5" s="8" t="s">
        <v>11</v>
      </c>
      <c r="C5" s="9">
        <v>20</v>
      </c>
      <c r="D5" s="9">
        <v>0.75</v>
      </c>
      <c r="E5" s="10">
        <v>20</v>
      </c>
      <c r="F5" s="9">
        <f>+C5*E5*(1+D5)</f>
        <v>700</v>
      </c>
      <c r="G5" s="9">
        <v>5</v>
      </c>
      <c r="H5" s="9">
        <v>5.45</v>
      </c>
      <c r="I5" s="9">
        <f>+C5*D5+G5-H5</f>
        <v>14.55</v>
      </c>
      <c r="J5" s="10">
        <v>2</v>
      </c>
      <c r="K5" s="9">
        <f>+(E5-J5)*I5+(J5*H5)</f>
        <v>272.8</v>
      </c>
      <c r="M5" s="2" t="s">
        <v>11</v>
      </c>
      <c r="N5" s="3">
        <v>272.8</v>
      </c>
    </row>
    <row r="6" spans="2:19" ht="36" customHeight="1" x14ac:dyDescent="0.3">
      <c r="B6" s="8" t="s">
        <v>12</v>
      </c>
      <c r="C6" s="9">
        <v>12</v>
      </c>
      <c r="D6" s="9">
        <v>0.65</v>
      </c>
      <c r="E6" s="10">
        <v>17</v>
      </c>
      <c r="F6" s="9">
        <f t="shared" ref="F6:F9" si="0">+C6*E6*(1+D6)</f>
        <v>336.59999999999997</v>
      </c>
      <c r="G6" s="9">
        <v>5</v>
      </c>
      <c r="H6" s="9">
        <v>7.25</v>
      </c>
      <c r="I6" s="9">
        <f t="shared" ref="I6:I9" si="1">+C6*D6+G6-H6</f>
        <v>5.5500000000000007</v>
      </c>
      <c r="J6" s="10">
        <v>1</v>
      </c>
      <c r="K6" s="9">
        <f t="shared" ref="K6:K9" si="2">+(E6-J6)*I6+(J6*H6)</f>
        <v>96.050000000000011</v>
      </c>
      <c r="M6" s="2" t="s">
        <v>12</v>
      </c>
      <c r="N6" s="3">
        <v>96.050000000000011</v>
      </c>
    </row>
    <row r="7" spans="2:19" ht="36" customHeight="1" x14ac:dyDescent="0.3">
      <c r="B7" s="8" t="s">
        <v>13</v>
      </c>
      <c r="C7" s="9">
        <v>14</v>
      </c>
      <c r="D7" s="9">
        <v>1</v>
      </c>
      <c r="E7" s="10">
        <v>15</v>
      </c>
      <c r="F7" s="9">
        <f t="shared" si="0"/>
        <v>420</v>
      </c>
      <c r="G7" s="9">
        <v>10</v>
      </c>
      <c r="H7" s="9">
        <v>5.25</v>
      </c>
      <c r="I7" s="9">
        <f t="shared" si="1"/>
        <v>18.75</v>
      </c>
      <c r="J7" s="10">
        <v>0</v>
      </c>
      <c r="K7" s="9">
        <f t="shared" si="2"/>
        <v>281.25</v>
      </c>
      <c r="M7" s="2" t="s">
        <v>13</v>
      </c>
      <c r="N7" s="3">
        <v>281.25</v>
      </c>
    </row>
    <row r="8" spans="2:19" ht="36" customHeight="1" x14ac:dyDescent="0.3">
      <c r="B8" s="8" t="s">
        <v>14</v>
      </c>
      <c r="C8" s="9">
        <v>8</v>
      </c>
      <c r="D8" s="9">
        <v>0.85</v>
      </c>
      <c r="E8" s="10">
        <v>25</v>
      </c>
      <c r="F8" s="9">
        <f t="shared" si="0"/>
        <v>370</v>
      </c>
      <c r="G8" s="9">
        <v>10</v>
      </c>
      <c r="H8" s="9">
        <v>5.25</v>
      </c>
      <c r="I8" s="9">
        <f t="shared" si="1"/>
        <v>11.55</v>
      </c>
      <c r="J8" s="10">
        <v>0</v>
      </c>
      <c r="K8" s="9">
        <f t="shared" si="2"/>
        <v>288.75</v>
      </c>
      <c r="M8" s="2" t="s">
        <v>14</v>
      </c>
      <c r="N8" s="3">
        <v>288.75</v>
      </c>
    </row>
    <row r="9" spans="2:19" ht="36" customHeight="1" x14ac:dyDescent="0.3">
      <c r="B9" s="8" t="s">
        <v>15</v>
      </c>
      <c r="C9" s="9">
        <v>10</v>
      </c>
      <c r="D9" s="9">
        <v>0.75</v>
      </c>
      <c r="E9" s="10">
        <v>21</v>
      </c>
      <c r="F9" s="9">
        <f t="shared" si="0"/>
        <v>367.5</v>
      </c>
      <c r="G9" s="9">
        <v>5</v>
      </c>
      <c r="H9" s="9">
        <v>4.25</v>
      </c>
      <c r="I9" s="9">
        <f t="shared" si="1"/>
        <v>8.25</v>
      </c>
      <c r="J9" s="10">
        <v>3</v>
      </c>
      <c r="K9" s="9">
        <f t="shared" si="2"/>
        <v>161.25</v>
      </c>
      <c r="M9" s="2" t="s">
        <v>15</v>
      </c>
      <c r="N9" s="3">
        <v>161.25</v>
      </c>
    </row>
    <row r="10" spans="2:19" ht="37.799999999999997" customHeight="1" x14ac:dyDescent="0.3">
      <c r="B10" s="13" t="s">
        <v>16</v>
      </c>
      <c r="C10" s="13"/>
      <c r="D10" s="13"/>
      <c r="E10" s="13"/>
      <c r="F10" s="13"/>
      <c r="G10" s="13"/>
      <c r="H10" s="13"/>
      <c r="I10" s="13"/>
      <c r="J10" s="11">
        <f>SUBTOTAL(109,Table1[Retouren Aantal])</f>
        <v>6</v>
      </c>
      <c r="K10" s="12">
        <f>SUBTOTAL(109,Table1[Totaal 
Inkomen])</f>
        <v>1100.0999999999999</v>
      </c>
      <c r="M10" s="2" t="s">
        <v>28</v>
      </c>
      <c r="N10" s="3">
        <v>1100.0999999999999</v>
      </c>
    </row>
  </sheetData>
  <mergeCells count="2">
    <mergeCell ref="B10:I10"/>
    <mergeCell ref="B2:S2"/>
  </mergeCells>
  <pageMargins left="0.7" right="0.7" top="0.75" bottom="0.75" header="0.3" footer="0.3"/>
  <pageSetup scale="52" orientation="landscape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TM10000095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Sheet2</vt:lpstr>
      <vt:lpstr>ONLINE VERKOOPTRACKER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cp:lastPrinted>2025-08-17T05:03:57Z</cp:lastPrinted>
  <dcterms:created xsi:type="dcterms:W3CDTF">2018-01-16T05:29:30Z</dcterms:created>
  <dcterms:modified xsi:type="dcterms:W3CDTF">2025-09-12T02:55:49Z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v-audrs@microsoft.com</vt:lpwstr>
  </property>
  <property fmtid="{D5CDD505-2E9C-101B-9397-08002B2CF9AE}" pid="5" name="MSIP_Label_f42aa342-8706-4288-bd11-ebb85995028c_SetDate">
    <vt:lpwstr>2018-01-16T05:29:34.5596984Z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